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  <c r="Y10" i="1"/>
  <c r="Y9" i="1"/>
  <c r="Y8" i="1"/>
  <c r="Y7" i="1"/>
  <c r="Y6" i="1"/>
  <c r="Y5" i="1"/>
  <c r="Y4" i="1"/>
  <c r="Y3" i="1"/>
  <c r="X12" i="1"/>
  <c r="X11" i="1"/>
  <c r="X10" i="1"/>
  <c r="X9" i="1"/>
  <c r="X8" i="1"/>
  <c r="X7" i="1"/>
  <c r="X6" i="1"/>
  <c r="X5" i="1"/>
  <c r="X4" i="1"/>
  <c r="X3" i="1"/>
  <c r="W12" i="1"/>
  <c r="W11" i="1"/>
  <c r="W10" i="1"/>
  <c r="W9" i="1"/>
  <c r="W8" i="1"/>
  <c r="W7" i="1"/>
  <c r="W6" i="1"/>
  <c r="W5" i="1"/>
  <c r="W4" i="1"/>
  <c r="W3" i="1"/>
  <c r="T12" i="1"/>
  <c r="T11" i="1"/>
  <c r="T10" i="1"/>
  <c r="T9" i="1"/>
  <c r="T8" i="1"/>
  <c r="T7" i="1"/>
  <c r="T6" i="1"/>
  <c r="T5" i="1"/>
  <c r="T4" i="1"/>
  <c r="T3" i="1"/>
  <c r="R12" i="1" l="1"/>
  <c r="R11" i="1"/>
  <c r="R10" i="1"/>
  <c r="R9" i="1"/>
  <c r="R8" i="1"/>
  <c r="R7" i="1"/>
  <c r="R6" i="1"/>
  <c r="R5" i="1"/>
  <c r="R4" i="1"/>
  <c r="R3" i="1"/>
  <c r="N3" i="1"/>
  <c r="O12" i="1"/>
  <c r="O11" i="1"/>
  <c r="O10" i="1"/>
  <c r="O9" i="1"/>
  <c r="O8" i="1"/>
  <c r="O7" i="1"/>
  <c r="O6" i="1"/>
  <c r="O5" i="1"/>
  <c r="O4" i="1"/>
  <c r="O3" i="1"/>
  <c r="J3" i="1"/>
  <c r="J4" i="1"/>
  <c r="N12" i="1"/>
  <c r="N11" i="1"/>
  <c r="N10" i="1"/>
  <c r="N9" i="1"/>
  <c r="N8" i="1"/>
  <c r="N7" i="1"/>
  <c r="N6" i="1"/>
  <c r="N5" i="1"/>
  <c r="N4" i="1"/>
  <c r="L3" i="1"/>
  <c r="L12" i="1" l="1"/>
  <c r="L11" i="1"/>
  <c r="L10" i="1"/>
  <c r="L9" i="1"/>
  <c r="L8" i="1"/>
  <c r="L7" i="1"/>
  <c r="L6" i="1"/>
  <c r="L5" i="1"/>
  <c r="L4" i="1"/>
  <c r="J12" i="1"/>
  <c r="J11" i="1"/>
  <c r="J10" i="1"/>
  <c r="J9" i="1"/>
  <c r="J8" i="1"/>
  <c r="J7" i="1"/>
  <c r="J6" i="1"/>
  <c r="J5" i="1"/>
  <c r="H12" i="1"/>
  <c r="H11" i="1"/>
  <c r="H10" i="1"/>
  <c r="H9" i="1"/>
  <c r="H8" i="1"/>
  <c r="H7" i="1"/>
  <c r="H6" i="1"/>
  <c r="H5" i="1"/>
  <c r="H4" i="1"/>
  <c r="H3" i="1"/>
  <c r="F8" i="1" l="1"/>
  <c r="F3" i="1"/>
  <c r="F13" i="1" s="1"/>
  <c r="F12" i="1" l="1"/>
  <c r="F11" i="1"/>
  <c r="F10" i="1"/>
  <c r="F9" i="1"/>
  <c r="F7" i="1"/>
  <c r="F6" i="1"/>
  <c r="F5" i="1"/>
  <c r="F4" i="1"/>
  <c r="M13" i="1" l="1"/>
  <c r="K13" i="1"/>
  <c r="I13" i="1"/>
  <c r="G13" i="1"/>
  <c r="E13" i="1"/>
</calcChain>
</file>

<file path=xl/sharedStrings.xml><?xml version="1.0" encoding="utf-8"?>
<sst xmlns="http://schemas.openxmlformats.org/spreadsheetml/2006/main" count="45" uniqueCount="39">
  <si>
    <t>ردیف</t>
  </si>
  <si>
    <t>نام و نام خانوادگی</t>
  </si>
  <si>
    <t>کارکرد</t>
  </si>
  <si>
    <t>روز</t>
  </si>
  <si>
    <t>ساعت</t>
  </si>
  <si>
    <t>حقوق پایه</t>
  </si>
  <si>
    <t>حق جذب</t>
  </si>
  <si>
    <t>حق مسکن و خوار و بار</t>
  </si>
  <si>
    <t>حق اولاد</t>
  </si>
  <si>
    <t>جمع حقوق  ومزیای مستمر</t>
  </si>
  <si>
    <t>ساعات اضافه کاری</t>
  </si>
  <si>
    <t xml:space="preserve">عادی </t>
  </si>
  <si>
    <t>تعطیلی</t>
  </si>
  <si>
    <t>مبلغ اضافه کار</t>
  </si>
  <si>
    <t xml:space="preserve">روزهای ماموریت </t>
  </si>
  <si>
    <t>حق ماموریت</t>
  </si>
  <si>
    <t>پاداش</t>
  </si>
  <si>
    <t>سایر</t>
  </si>
  <si>
    <t>جمع حقوق و دست مزد</t>
  </si>
  <si>
    <t>درامد مشمول بیمه</t>
  </si>
  <si>
    <t>مالیات</t>
  </si>
  <si>
    <t>مساعده</t>
  </si>
  <si>
    <t>وام</t>
  </si>
  <si>
    <t>جمع کسورات</t>
  </si>
  <si>
    <t>خالص مبلغ قابل پرداخت</t>
  </si>
  <si>
    <t>حسینی احمد</t>
  </si>
  <si>
    <t>محمدیان محسن</t>
  </si>
  <si>
    <t>قاسمی محمد</t>
  </si>
  <si>
    <t>فاطمی ثریا</t>
  </si>
  <si>
    <t>عباسی فرهاد</t>
  </si>
  <si>
    <t>اکبری آیسا</t>
  </si>
  <si>
    <t>حسام فرزاد</t>
  </si>
  <si>
    <t>شهابی علیرضا</t>
  </si>
  <si>
    <t>جوادی علی</t>
  </si>
  <si>
    <t>عمادی فریبرز</t>
  </si>
  <si>
    <t>جمع</t>
  </si>
  <si>
    <t>فوق العاده شغل</t>
  </si>
  <si>
    <t>حق بیمه کارکنان</t>
  </si>
  <si>
    <t>درآمد مشمول مالیات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</si>
</sst>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3" fontId="1" fillId="0" borderId="1" xfId="0" applyNumberFormat="1" applyFont="1" applyBorder="1" applyAlignment="1">
      <alignment vertical="center" shrinkToFit="1" readingOrder="2"/>
    </xf>
    <xf numFmtId="164" fontId="1" fillId="0" borderId="1" xfId="0" applyNumberFormat="1" applyFont="1" applyBorder="1" applyAlignment="1">
      <alignment vertical="center" shrinkToFit="1" readingOrder="2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10E6609E-7D1C-4059-BE2C-ED420D8CB02A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EB4382B6-F515-46BF-898B-0E8D2F97CB04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rightToLeft="1" tabSelected="1" topLeftCell="N1" zoomScale="110" zoomScaleNormal="110" workbookViewId="0">
      <selection activeCell="Y4" sqref="Y4:Y12"/>
    </sheetView>
  </sheetViews>
  <sheetFormatPr defaultRowHeight="15" x14ac:dyDescent="0.25"/>
  <cols>
    <col min="1" max="1" width="10.5703125" customWidth="1"/>
    <col min="2" max="2" width="17.28515625" customWidth="1"/>
    <col min="3" max="3" width="5.28515625" customWidth="1"/>
    <col min="4" max="4" width="8" customWidth="1"/>
    <col min="5" max="5" width="11.42578125" customWidth="1"/>
    <col min="6" max="6" width="11.140625" customWidth="1"/>
    <col min="7" max="7" width="15.85546875" customWidth="1"/>
    <col min="8" max="8" width="15.5703125" customWidth="1"/>
    <col min="9" max="9" width="10.42578125" customWidth="1"/>
    <col min="11" max="11" width="15.42578125" customWidth="1"/>
    <col min="12" max="12" width="13.85546875" customWidth="1"/>
    <col min="13" max="13" width="9.85546875" customWidth="1"/>
    <col min="15" max="15" width="15.85546875" customWidth="1"/>
    <col min="18" max="18" width="14.5703125" customWidth="1"/>
    <col min="19" max="19" width="14.42578125" customWidth="1"/>
    <col min="20" max="20" width="14" customWidth="1"/>
    <col min="23" max="23" width="16.5703125" customWidth="1"/>
    <col min="24" max="24" width="16.140625" customWidth="1"/>
    <col min="25" max="25" width="14" customWidth="1"/>
    <col min="26" max="26" width="11.140625" customWidth="1"/>
    <col min="27" max="27" width="11.85546875" customWidth="1"/>
    <col min="31" max="31" width="14.140625" customWidth="1"/>
    <col min="32" max="32" width="13.28515625" customWidth="1"/>
  </cols>
  <sheetData>
    <row r="1" spans="1:32" ht="30" customHeight="1" x14ac:dyDescent="0.25">
      <c r="A1" s="9" t="s">
        <v>0</v>
      </c>
      <c r="B1" s="9" t="s">
        <v>1</v>
      </c>
      <c r="C1" s="7" t="s">
        <v>2</v>
      </c>
      <c r="D1" s="8"/>
      <c r="E1" s="9" t="s">
        <v>5</v>
      </c>
      <c r="F1" s="9" t="s">
        <v>5</v>
      </c>
      <c r="G1" s="9" t="s">
        <v>36</v>
      </c>
      <c r="H1" s="9" t="s">
        <v>36</v>
      </c>
      <c r="I1" s="9" t="s">
        <v>6</v>
      </c>
      <c r="J1" s="9" t="s">
        <v>6</v>
      </c>
      <c r="K1" s="11" t="s">
        <v>7</v>
      </c>
      <c r="L1" s="11" t="s">
        <v>7</v>
      </c>
      <c r="M1" s="9" t="s">
        <v>8</v>
      </c>
      <c r="N1" s="9" t="s">
        <v>8</v>
      </c>
      <c r="O1" s="11" t="s">
        <v>9</v>
      </c>
      <c r="P1" s="7" t="s">
        <v>10</v>
      </c>
      <c r="Q1" s="8"/>
      <c r="R1" s="11" t="s">
        <v>13</v>
      </c>
      <c r="S1" s="11" t="s">
        <v>14</v>
      </c>
      <c r="T1" s="9" t="s">
        <v>15</v>
      </c>
      <c r="U1" s="9" t="s">
        <v>16</v>
      </c>
      <c r="V1" s="9" t="s">
        <v>17</v>
      </c>
      <c r="W1" s="11" t="s">
        <v>18</v>
      </c>
      <c r="X1" s="11" t="s">
        <v>38</v>
      </c>
      <c r="Y1" s="11" t="s">
        <v>19</v>
      </c>
      <c r="Z1" s="9" t="s">
        <v>20</v>
      </c>
      <c r="AA1" s="11" t="s">
        <v>37</v>
      </c>
      <c r="AB1" s="9" t="s">
        <v>21</v>
      </c>
      <c r="AC1" s="9" t="s">
        <v>22</v>
      </c>
      <c r="AD1" s="9" t="s">
        <v>17</v>
      </c>
      <c r="AE1" s="9" t="s">
        <v>23</v>
      </c>
      <c r="AF1" s="11" t="s">
        <v>24</v>
      </c>
    </row>
    <row r="2" spans="1:32" ht="18" x14ac:dyDescent="0.25">
      <c r="A2" s="10"/>
      <c r="B2" s="10"/>
      <c r="C2" s="2" t="s">
        <v>3</v>
      </c>
      <c r="D2" s="2" t="s">
        <v>4</v>
      </c>
      <c r="E2" s="10"/>
      <c r="F2" s="10"/>
      <c r="G2" s="10"/>
      <c r="H2" s="10"/>
      <c r="I2" s="10"/>
      <c r="J2" s="10"/>
      <c r="K2" s="12"/>
      <c r="L2" s="12"/>
      <c r="M2" s="10"/>
      <c r="N2" s="10"/>
      <c r="O2" s="12"/>
      <c r="P2" s="3" t="s">
        <v>11</v>
      </c>
      <c r="Q2" s="3" t="s">
        <v>12</v>
      </c>
      <c r="R2" s="12"/>
      <c r="S2" s="12"/>
      <c r="T2" s="10"/>
      <c r="U2" s="10"/>
      <c r="V2" s="10"/>
      <c r="W2" s="12"/>
      <c r="X2" s="12"/>
      <c r="Y2" s="12"/>
      <c r="Z2" s="10"/>
      <c r="AA2" s="12"/>
      <c r="AB2" s="10"/>
      <c r="AC2" s="10"/>
      <c r="AD2" s="10"/>
      <c r="AE2" s="10"/>
      <c r="AF2" s="12"/>
    </row>
    <row r="3" spans="1:32" ht="18" x14ac:dyDescent="0.25">
      <c r="A3" s="4">
        <v>1</v>
      </c>
      <c r="B3" s="4" t="s">
        <v>25</v>
      </c>
      <c r="C3" s="5">
        <v>30</v>
      </c>
      <c r="D3" s="6">
        <v>0</v>
      </c>
      <c r="E3" s="5">
        <v>2000000</v>
      </c>
      <c r="F3" s="5">
        <f>ROUND(IF(C3&gt;0,(E3/30)*C3,0)+IF(D3&gt;0,(E3/220)*D3,0),0)</f>
        <v>2000000</v>
      </c>
      <c r="G3" s="5">
        <v>300000</v>
      </c>
      <c r="H3" s="5">
        <f>ROUND(IF(C3&gt;0,(G3/30)*C3,0)+IF(D3&gt;0,(G3/220)*D3,0),0)</f>
        <v>300000</v>
      </c>
      <c r="I3" s="5">
        <v>150000</v>
      </c>
      <c r="J3" s="5">
        <f t="shared" ref="J3:J12" si="0">ROUND(IF(C3&gt;0,(I3/30)*C3,0)+IF(D3&gt;0,(I3/220)*D3,0),0)</f>
        <v>150000</v>
      </c>
      <c r="K3" s="5">
        <v>60000</v>
      </c>
      <c r="L3" s="5">
        <f>ROUND(IF(C3&gt;0,(K3/30)*C3,0)+IF(D3&gt;0,(K3/220)*D3,0),0)</f>
        <v>60000</v>
      </c>
      <c r="M3" s="5">
        <v>106602</v>
      </c>
      <c r="N3" s="5">
        <f>ROUND(IF(C3&gt;0,(M3/30)*C3,0)+IF(D3&gt;0,(M3/220)*D3,0),0)</f>
        <v>106602</v>
      </c>
      <c r="O3" s="5">
        <f>F3+H3+J3+L3+N3</f>
        <v>2616602</v>
      </c>
      <c r="P3" s="6">
        <v>10</v>
      </c>
      <c r="Q3" s="5">
        <v>20</v>
      </c>
      <c r="R3" s="5">
        <f>ROUND(IF(P3&gt;0,(E3+G3+I3)/220*P3*1.4,0)+IF(Q3&gt;0,(E3+G3+I3)/220*Q3*2.4,0),0)</f>
        <v>690455</v>
      </c>
      <c r="S3" s="5">
        <v>0</v>
      </c>
      <c r="T3" s="5">
        <f>ROUND(IF(S3&gt;0,(E3+G3+I3)/30*S3,0),0)</f>
        <v>0</v>
      </c>
      <c r="U3" s="5">
        <v>100000</v>
      </c>
      <c r="V3" s="5">
        <v>0</v>
      </c>
      <c r="W3" s="5">
        <f>O3+R3+T3+U3+V3</f>
        <v>3407057</v>
      </c>
      <c r="X3" s="5">
        <f>O3+R3+U3+V3</f>
        <v>3407057</v>
      </c>
      <c r="Y3" s="5">
        <f>ROUND(IF((O3+R3-N3)&gt;4966680/30*C3,4966680/30*C3,O3+R3-N3),0)</f>
        <v>3200455</v>
      </c>
      <c r="Z3" s="5"/>
      <c r="AA3" s="5"/>
      <c r="AB3" s="5">
        <v>500000</v>
      </c>
      <c r="AC3" s="5">
        <v>250000</v>
      </c>
      <c r="AD3" s="5"/>
      <c r="AE3" s="5"/>
      <c r="AF3" s="5"/>
    </row>
    <row r="4" spans="1:32" ht="18" x14ac:dyDescent="0.25">
      <c r="A4" s="4">
        <v>2</v>
      </c>
      <c r="B4" s="4" t="s">
        <v>26</v>
      </c>
      <c r="C4" s="5">
        <v>29</v>
      </c>
      <c r="D4" s="6">
        <v>0</v>
      </c>
      <c r="E4" s="5">
        <v>1500000</v>
      </c>
      <c r="F4" s="5">
        <f t="shared" ref="F4:F12" si="1">ROUND(IF(C4&gt;0,(E4/30)*C4,0)+IF(D4&gt;0,(E4/220)*D4,0),0)</f>
        <v>1450000</v>
      </c>
      <c r="G4" s="5">
        <v>200000</v>
      </c>
      <c r="H4" s="5">
        <f t="shared" ref="H4:H12" si="2">ROUND(IF(C4&gt;0,(G4/30)*C4,0)+IF(D4&gt;0,(G4/220)*D4,0),0)</f>
        <v>193333</v>
      </c>
      <c r="I4" s="5">
        <v>100000</v>
      </c>
      <c r="J4" s="5">
        <f t="shared" si="0"/>
        <v>96667</v>
      </c>
      <c r="K4" s="5">
        <v>60000</v>
      </c>
      <c r="L4" s="5">
        <f t="shared" ref="L4:L12" si="3">ROUND(IF(C4&gt;0,(K4/30)*C4,0)+IF(D4&gt;0,(K4/220)*D4,0),0)</f>
        <v>58000</v>
      </c>
      <c r="M4" s="5">
        <v>213204</v>
      </c>
      <c r="N4" s="5">
        <f t="shared" ref="N4:N12" si="4">ROUND(IF(C4&gt;0,(M4/30)*C4,0)+IF(D4&gt;0,(M4/220)*D4,0),0)</f>
        <v>206097</v>
      </c>
      <c r="O4" s="5">
        <f t="shared" ref="O4:O12" si="5">F4+H4+J4+L4+N4</f>
        <v>2004097</v>
      </c>
      <c r="P4" s="6">
        <v>11.5</v>
      </c>
      <c r="Q4" s="5">
        <v>20</v>
      </c>
      <c r="R4" s="5">
        <f t="shared" ref="R4:R12" si="6">ROUND(IF(P4&gt;0,(E4+G4+I4)/220*P4*1.4,0)+IF(Q4&gt;0,(E4+G4+I4)/220*Q4*2.4,0),0)</f>
        <v>524455</v>
      </c>
      <c r="S4" s="5">
        <v>2</v>
      </c>
      <c r="T4" s="5">
        <f t="shared" ref="T4:T12" si="7">ROUND(IF(S4&gt;0,(E4+G4+I4)/30*S4,0),0)</f>
        <v>120000</v>
      </c>
      <c r="U4" s="5">
        <v>0</v>
      </c>
      <c r="V4" s="5">
        <v>0</v>
      </c>
      <c r="W4" s="5">
        <f t="shared" ref="W4:W12" si="8">O4+R4+T4+U4+V4</f>
        <v>2648552</v>
      </c>
      <c r="X4" s="5">
        <f t="shared" ref="X4:X12" si="9">O4+R4+U4+V4</f>
        <v>2528552</v>
      </c>
      <c r="Y4" s="5">
        <f t="shared" ref="Y4:Y12" si="10">ROUND(IF((O4+R4-N4)&gt;4966680/30*C4,4966680/30*C4,O4+R4-N4),0)</f>
        <v>2322455</v>
      </c>
      <c r="Z4" s="5"/>
      <c r="AA4" s="5"/>
      <c r="AB4" s="5">
        <v>300000</v>
      </c>
      <c r="AC4" s="5"/>
      <c r="AD4" s="5"/>
      <c r="AE4" s="5"/>
      <c r="AF4" s="5"/>
    </row>
    <row r="5" spans="1:32" ht="18" x14ac:dyDescent="0.25">
      <c r="A5" s="4">
        <v>3</v>
      </c>
      <c r="B5" s="4" t="s">
        <v>27</v>
      </c>
      <c r="C5" s="5">
        <v>30</v>
      </c>
      <c r="D5" s="6"/>
      <c r="E5" s="5">
        <v>2500000</v>
      </c>
      <c r="F5" s="5">
        <f t="shared" si="1"/>
        <v>2500000</v>
      </c>
      <c r="G5" s="5">
        <v>240000</v>
      </c>
      <c r="H5" s="5">
        <f t="shared" si="2"/>
        <v>240000</v>
      </c>
      <c r="I5" s="5">
        <v>160000</v>
      </c>
      <c r="J5" s="5">
        <f t="shared" si="0"/>
        <v>160000</v>
      </c>
      <c r="K5" s="5">
        <v>60000</v>
      </c>
      <c r="L5" s="5">
        <f t="shared" si="3"/>
        <v>60000</v>
      </c>
      <c r="M5" s="5">
        <v>106602</v>
      </c>
      <c r="N5" s="5">
        <f t="shared" si="4"/>
        <v>106602</v>
      </c>
      <c r="O5" s="5">
        <f t="shared" si="5"/>
        <v>3066602</v>
      </c>
      <c r="P5" s="6">
        <v>2</v>
      </c>
      <c r="Q5" s="5">
        <v>0.4</v>
      </c>
      <c r="R5" s="5">
        <f t="shared" si="6"/>
        <v>49564</v>
      </c>
      <c r="S5" s="5">
        <v>0</v>
      </c>
      <c r="T5" s="5">
        <f t="shared" si="7"/>
        <v>0</v>
      </c>
      <c r="U5" s="5">
        <v>0</v>
      </c>
      <c r="V5" s="5">
        <v>0</v>
      </c>
      <c r="W5" s="5">
        <f t="shared" si="8"/>
        <v>3116166</v>
      </c>
      <c r="X5" s="5">
        <f t="shared" si="9"/>
        <v>3116166</v>
      </c>
      <c r="Y5" s="5">
        <f t="shared" si="10"/>
        <v>3009564</v>
      </c>
      <c r="Z5" s="5"/>
      <c r="AA5" s="5"/>
      <c r="AB5" s="5">
        <v>0</v>
      </c>
      <c r="AC5" s="5">
        <v>500000</v>
      </c>
      <c r="AD5" s="5"/>
      <c r="AE5" s="5"/>
      <c r="AF5" s="5"/>
    </row>
    <row r="6" spans="1:32" ht="18" x14ac:dyDescent="0.25">
      <c r="A6" s="4">
        <v>4</v>
      </c>
      <c r="B6" s="4" t="s">
        <v>28</v>
      </c>
      <c r="C6" s="5">
        <v>30</v>
      </c>
      <c r="D6" s="6"/>
      <c r="E6" s="5">
        <v>3000000</v>
      </c>
      <c r="F6" s="5">
        <f t="shared" si="1"/>
        <v>3000000</v>
      </c>
      <c r="G6" s="5">
        <v>400000</v>
      </c>
      <c r="H6" s="5">
        <f t="shared" si="2"/>
        <v>400000</v>
      </c>
      <c r="I6" s="5">
        <v>200000</v>
      </c>
      <c r="J6" s="5">
        <f t="shared" si="0"/>
        <v>200000</v>
      </c>
      <c r="K6" s="5">
        <v>60000</v>
      </c>
      <c r="L6" s="5">
        <f t="shared" si="3"/>
        <v>60000</v>
      </c>
      <c r="M6" s="5">
        <v>0</v>
      </c>
      <c r="N6" s="5">
        <f t="shared" si="4"/>
        <v>0</v>
      </c>
      <c r="O6" s="5">
        <f t="shared" si="5"/>
        <v>3660000</v>
      </c>
      <c r="P6" s="6">
        <v>0</v>
      </c>
      <c r="Q6" s="5">
        <v>0.5</v>
      </c>
      <c r="R6" s="5">
        <f t="shared" si="6"/>
        <v>19636</v>
      </c>
      <c r="S6" s="5">
        <v>0</v>
      </c>
      <c r="T6" s="5">
        <f t="shared" si="7"/>
        <v>0</v>
      </c>
      <c r="U6" s="5">
        <v>0</v>
      </c>
      <c r="V6" s="5">
        <v>0</v>
      </c>
      <c r="W6" s="5">
        <f t="shared" si="8"/>
        <v>3679636</v>
      </c>
      <c r="X6" s="5">
        <f t="shared" si="9"/>
        <v>3679636</v>
      </c>
      <c r="Y6" s="5">
        <f t="shared" si="10"/>
        <v>3679636</v>
      </c>
      <c r="Z6" s="5"/>
      <c r="AA6" s="5"/>
      <c r="AB6" s="5">
        <v>0</v>
      </c>
      <c r="AC6" s="5">
        <v>0</v>
      </c>
      <c r="AD6" s="5"/>
      <c r="AE6" s="5"/>
      <c r="AF6" s="5"/>
    </row>
    <row r="7" spans="1:32" ht="18" x14ac:dyDescent="0.25">
      <c r="A7" s="4">
        <v>5</v>
      </c>
      <c r="B7" s="4" t="s">
        <v>29</v>
      </c>
      <c r="C7" s="5">
        <v>30</v>
      </c>
      <c r="D7" s="6"/>
      <c r="E7" s="5">
        <v>1800000</v>
      </c>
      <c r="F7" s="5">
        <f t="shared" si="1"/>
        <v>1800000</v>
      </c>
      <c r="G7" s="5">
        <v>220000</v>
      </c>
      <c r="H7" s="5">
        <f t="shared" si="2"/>
        <v>220000</v>
      </c>
      <c r="I7" s="5">
        <v>140000</v>
      </c>
      <c r="J7" s="5">
        <f t="shared" si="0"/>
        <v>140000</v>
      </c>
      <c r="K7" s="5">
        <v>60000</v>
      </c>
      <c r="L7" s="5">
        <f t="shared" si="3"/>
        <v>60000</v>
      </c>
      <c r="M7" s="5">
        <v>213204</v>
      </c>
      <c r="N7" s="5">
        <f t="shared" si="4"/>
        <v>213204</v>
      </c>
      <c r="O7" s="5">
        <f t="shared" si="5"/>
        <v>2433204</v>
      </c>
      <c r="P7" s="6">
        <v>0</v>
      </c>
      <c r="Q7" s="5">
        <v>0</v>
      </c>
      <c r="R7" s="5">
        <f t="shared" si="6"/>
        <v>0</v>
      </c>
      <c r="S7" s="5">
        <v>0</v>
      </c>
      <c r="T7" s="5">
        <f t="shared" si="7"/>
        <v>0</v>
      </c>
      <c r="U7" s="5">
        <v>300000</v>
      </c>
      <c r="V7" s="5">
        <v>0</v>
      </c>
      <c r="W7" s="5">
        <f t="shared" si="8"/>
        <v>2733204</v>
      </c>
      <c r="X7" s="5">
        <f t="shared" si="9"/>
        <v>2733204</v>
      </c>
      <c r="Y7" s="5">
        <f t="shared" si="10"/>
        <v>2220000</v>
      </c>
      <c r="Z7" s="5"/>
      <c r="AA7" s="5"/>
      <c r="AB7" s="5">
        <v>0</v>
      </c>
      <c r="AC7" s="5">
        <v>0</v>
      </c>
      <c r="AD7" s="5"/>
      <c r="AE7" s="5"/>
      <c r="AF7" s="5"/>
    </row>
    <row r="8" spans="1:32" ht="18" x14ac:dyDescent="0.25">
      <c r="A8" s="4">
        <v>6</v>
      </c>
      <c r="B8" s="4" t="s">
        <v>30</v>
      </c>
      <c r="C8" s="5">
        <v>28</v>
      </c>
      <c r="D8" s="6"/>
      <c r="E8" s="5">
        <v>1200000</v>
      </c>
      <c r="F8" s="5">
        <f>ROUND(IF(C8&gt;0,(E8/30)*C8,0)+IF(D8&gt;0,(E8/220)*D8,0),0)</f>
        <v>1120000</v>
      </c>
      <c r="G8" s="5">
        <v>100000</v>
      </c>
      <c r="H8" s="5">
        <f t="shared" si="2"/>
        <v>93333</v>
      </c>
      <c r="I8" s="5">
        <v>50000</v>
      </c>
      <c r="J8" s="5">
        <f t="shared" si="0"/>
        <v>46667</v>
      </c>
      <c r="K8" s="5">
        <v>60000</v>
      </c>
      <c r="L8" s="5">
        <f t="shared" si="3"/>
        <v>56000</v>
      </c>
      <c r="M8" s="5">
        <v>0</v>
      </c>
      <c r="N8" s="5">
        <f t="shared" si="4"/>
        <v>0</v>
      </c>
      <c r="O8" s="5">
        <f t="shared" si="5"/>
        <v>1316000</v>
      </c>
      <c r="P8" s="6">
        <v>0.9</v>
      </c>
      <c r="Q8" s="5">
        <v>0</v>
      </c>
      <c r="R8" s="5">
        <f t="shared" si="6"/>
        <v>7732</v>
      </c>
      <c r="S8" s="5">
        <v>0</v>
      </c>
      <c r="T8" s="5">
        <f t="shared" si="7"/>
        <v>0</v>
      </c>
      <c r="U8" s="5">
        <v>0</v>
      </c>
      <c r="V8" s="5">
        <v>0</v>
      </c>
      <c r="W8" s="5">
        <f t="shared" si="8"/>
        <v>1323732</v>
      </c>
      <c r="X8" s="5">
        <f t="shared" si="9"/>
        <v>1323732</v>
      </c>
      <c r="Y8" s="5">
        <f t="shared" si="10"/>
        <v>1323732</v>
      </c>
      <c r="Z8" s="5"/>
      <c r="AA8" s="5"/>
      <c r="AB8" s="5">
        <v>0</v>
      </c>
      <c r="AC8" s="5">
        <v>100000</v>
      </c>
      <c r="AD8" s="5"/>
      <c r="AE8" s="5"/>
      <c r="AF8" s="5"/>
    </row>
    <row r="9" spans="1:32" ht="18" x14ac:dyDescent="0.25">
      <c r="A9" s="4">
        <v>7</v>
      </c>
      <c r="B9" s="4" t="s">
        <v>31</v>
      </c>
      <c r="C9" s="5">
        <v>30</v>
      </c>
      <c r="D9" s="6"/>
      <c r="E9" s="5">
        <v>4000000</v>
      </c>
      <c r="F9" s="5">
        <f t="shared" si="1"/>
        <v>4000000</v>
      </c>
      <c r="G9" s="5">
        <v>500000</v>
      </c>
      <c r="H9" s="5">
        <f t="shared" si="2"/>
        <v>500000</v>
      </c>
      <c r="I9" s="5">
        <v>300000</v>
      </c>
      <c r="J9" s="5">
        <f t="shared" si="0"/>
        <v>300000</v>
      </c>
      <c r="K9" s="5">
        <v>60000</v>
      </c>
      <c r="L9" s="5">
        <f t="shared" si="3"/>
        <v>60000</v>
      </c>
      <c r="M9" s="5">
        <v>0</v>
      </c>
      <c r="N9" s="5">
        <f t="shared" si="4"/>
        <v>0</v>
      </c>
      <c r="O9" s="5">
        <f t="shared" si="5"/>
        <v>4860000</v>
      </c>
      <c r="P9" s="6">
        <v>0</v>
      </c>
      <c r="Q9" s="5">
        <v>0</v>
      </c>
      <c r="R9" s="5">
        <f t="shared" si="6"/>
        <v>0</v>
      </c>
      <c r="S9" s="5">
        <v>0</v>
      </c>
      <c r="T9" s="5">
        <f t="shared" si="7"/>
        <v>0</v>
      </c>
      <c r="U9" s="5">
        <v>0</v>
      </c>
      <c r="V9" s="5">
        <v>0</v>
      </c>
      <c r="W9" s="5">
        <f t="shared" si="8"/>
        <v>4860000</v>
      </c>
      <c r="X9" s="5">
        <f t="shared" si="9"/>
        <v>4860000</v>
      </c>
      <c r="Y9" s="5">
        <f t="shared" si="10"/>
        <v>4860000</v>
      </c>
      <c r="Z9" s="5"/>
      <c r="AA9" s="5"/>
      <c r="AB9" s="5">
        <v>0</v>
      </c>
      <c r="AC9" s="5">
        <v>0</v>
      </c>
      <c r="AD9" s="5"/>
      <c r="AE9" s="5"/>
      <c r="AF9" s="5"/>
    </row>
    <row r="10" spans="1:32" ht="18" x14ac:dyDescent="0.25">
      <c r="A10" s="4">
        <v>8</v>
      </c>
      <c r="B10" s="4" t="s">
        <v>32</v>
      </c>
      <c r="C10" s="5">
        <v>30</v>
      </c>
      <c r="D10" s="6"/>
      <c r="E10" s="5">
        <v>1100000</v>
      </c>
      <c r="F10" s="5">
        <f t="shared" si="1"/>
        <v>1100000</v>
      </c>
      <c r="G10" s="5">
        <v>100000</v>
      </c>
      <c r="H10" s="5">
        <f t="shared" si="2"/>
        <v>100000</v>
      </c>
      <c r="I10" s="5">
        <v>0</v>
      </c>
      <c r="J10" s="5">
        <f t="shared" si="0"/>
        <v>0</v>
      </c>
      <c r="K10" s="5">
        <v>60000</v>
      </c>
      <c r="L10" s="5">
        <f t="shared" si="3"/>
        <v>60000</v>
      </c>
      <c r="M10" s="5">
        <v>106602</v>
      </c>
      <c r="N10" s="5">
        <f t="shared" si="4"/>
        <v>106602</v>
      </c>
      <c r="O10" s="5">
        <f t="shared" si="5"/>
        <v>1366602</v>
      </c>
      <c r="P10" s="6">
        <v>0.6</v>
      </c>
      <c r="Q10" s="5">
        <v>3</v>
      </c>
      <c r="R10" s="5">
        <f t="shared" si="6"/>
        <v>43855</v>
      </c>
      <c r="S10" s="5">
        <v>3</v>
      </c>
      <c r="T10" s="5">
        <f t="shared" si="7"/>
        <v>120000</v>
      </c>
      <c r="U10" s="5">
        <v>0</v>
      </c>
      <c r="V10" s="5">
        <v>0</v>
      </c>
      <c r="W10" s="5">
        <f t="shared" si="8"/>
        <v>1530457</v>
      </c>
      <c r="X10" s="5">
        <f t="shared" si="9"/>
        <v>1410457</v>
      </c>
      <c r="Y10" s="5">
        <f t="shared" si="10"/>
        <v>1303855</v>
      </c>
      <c r="Z10" s="5"/>
      <c r="AA10" s="5"/>
      <c r="AB10" s="5">
        <v>400000</v>
      </c>
      <c r="AC10" s="5">
        <v>0</v>
      </c>
      <c r="AD10" s="5"/>
      <c r="AE10" s="5"/>
      <c r="AF10" s="5"/>
    </row>
    <row r="11" spans="1:32" ht="18" x14ac:dyDescent="0.25">
      <c r="A11" s="4">
        <v>9</v>
      </c>
      <c r="B11" s="4" t="s">
        <v>33</v>
      </c>
      <c r="C11" s="5">
        <v>30</v>
      </c>
      <c r="D11" s="6"/>
      <c r="E11" s="5">
        <v>1150000</v>
      </c>
      <c r="F11" s="5">
        <f t="shared" si="1"/>
        <v>1150000</v>
      </c>
      <c r="G11" s="5">
        <v>100000</v>
      </c>
      <c r="H11" s="5">
        <f t="shared" si="2"/>
        <v>100000</v>
      </c>
      <c r="I11" s="5">
        <v>0</v>
      </c>
      <c r="J11" s="5">
        <f t="shared" si="0"/>
        <v>0</v>
      </c>
      <c r="K11" s="5">
        <v>60000</v>
      </c>
      <c r="L11" s="5">
        <f t="shared" si="3"/>
        <v>60000</v>
      </c>
      <c r="M11" s="5">
        <v>0</v>
      </c>
      <c r="N11" s="5">
        <f t="shared" si="4"/>
        <v>0</v>
      </c>
      <c r="O11" s="5">
        <f t="shared" si="5"/>
        <v>1310000</v>
      </c>
      <c r="P11" s="6">
        <v>5.5</v>
      </c>
      <c r="Q11" s="5">
        <v>5.4</v>
      </c>
      <c r="R11" s="5">
        <f t="shared" si="6"/>
        <v>117386</v>
      </c>
      <c r="S11" s="5">
        <v>0</v>
      </c>
      <c r="T11" s="5">
        <f t="shared" si="7"/>
        <v>0</v>
      </c>
      <c r="U11" s="5">
        <v>0</v>
      </c>
      <c r="V11" s="5">
        <v>0</v>
      </c>
      <c r="W11" s="5">
        <f t="shared" si="8"/>
        <v>1427386</v>
      </c>
      <c r="X11" s="5">
        <f t="shared" si="9"/>
        <v>1427386</v>
      </c>
      <c r="Y11" s="5">
        <f t="shared" si="10"/>
        <v>1427386</v>
      </c>
      <c r="Z11" s="5"/>
      <c r="AA11" s="5"/>
      <c r="AB11" s="5">
        <v>0</v>
      </c>
      <c r="AC11" s="5">
        <v>0</v>
      </c>
      <c r="AD11" s="5"/>
      <c r="AE11" s="5"/>
      <c r="AF11" s="5"/>
    </row>
    <row r="12" spans="1:32" ht="18" x14ac:dyDescent="0.25">
      <c r="A12" s="4">
        <v>10</v>
      </c>
      <c r="B12" s="4" t="s">
        <v>34</v>
      </c>
      <c r="C12" s="5">
        <v>30</v>
      </c>
      <c r="D12" s="6"/>
      <c r="E12" s="5">
        <v>1150000</v>
      </c>
      <c r="F12" s="5">
        <f t="shared" si="1"/>
        <v>1150000</v>
      </c>
      <c r="G12" s="5">
        <v>0</v>
      </c>
      <c r="H12" s="5">
        <f t="shared" si="2"/>
        <v>0</v>
      </c>
      <c r="I12" s="5">
        <v>0</v>
      </c>
      <c r="J12" s="5">
        <f t="shared" si="0"/>
        <v>0</v>
      </c>
      <c r="K12" s="5">
        <v>60000</v>
      </c>
      <c r="L12" s="5">
        <f t="shared" si="3"/>
        <v>60000</v>
      </c>
      <c r="M12" s="5">
        <v>0</v>
      </c>
      <c r="N12" s="5">
        <f t="shared" si="4"/>
        <v>0</v>
      </c>
      <c r="O12" s="5">
        <f t="shared" si="5"/>
        <v>1210000</v>
      </c>
      <c r="P12" s="6">
        <v>0.25</v>
      </c>
      <c r="Q12" s="5">
        <v>0</v>
      </c>
      <c r="R12" s="5">
        <f t="shared" si="6"/>
        <v>1830</v>
      </c>
      <c r="S12" s="5">
        <v>0</v>
      </c>
      <c r="T12" s="5">
        <f t="shared" si="7"/>
        <v>0</v>
      </c>
      <c r="U12" s="5">
        <v>150000</v>
      </c>
      <c r="V12" s="5">
        <v>0</v>
      </c>
      <c r="W12" s="5">
        <f t="shared" si="8"/>
        <v>1361830</v>
      </c>
      <c r="X12" s="5">
        <f t="shared" si="9"/>
        <v>1361830</v>
      </c>
      <c r="Y12" s="5">
        <f t="shared" si="10"/>
        <v>1211830</v>
      </c>
      <c r="Z12" s="5"/>
      <c r="AA12" s="5"/>
      <c r="AB12" s="5">
        <v>0</v>
      </c>
      <c r="AC12" s="5">
        <v>150000</v>
      </c>
      <c r="AD12" s="5"/>
      <c r="AE12" s="5"/>
      <c r="AF12" s="5"/>
    </row>
    <row r="13" spans="1:32" ht="18" x14ac:dyDescent="0.25">
      <c r="A13" s="1"/>
      <c r="B13" s="1" t="s">
        <v>35</v>
      </c>
      <c r="C13" s="5"/>
      <c r="D13" s="5"/>
      <c r="E13" s="5">
        <f>SUM(E3:E12)</f>
        <v>19400000</v>
      </c>
      <c r="F13" s="5">
        <f>SUM(F3:F12)</f>
        <v>19270000</v>
      </c>
      <c r="G13" s="5">
        <f>SUM(G3:G12)</f>
        <v>2160000</v>
      </c>
      <c r="H13" s="5">
        <v>0</v>
      </c>
      <c r="I13" s="5">
        <f>SUM(I3:I12)</f>
        <v>1100000</v>
      </c>
      <c r="J13" s="5">
        <v>0</v>
      </c>
      <c r="K13" s="5">
        <f>SUM(K3:K12)</f>
        <v>600000</v>
      </c>
      <c r="L13" s="5">
        <v>0</v>
      </c>
      <c r="M13" s="5">
        <f>SUM(M3:M12)</f>
        <v>746214</v>
      </c>
      <c r="N13" s="5">
        <v>0</v>
      </c>
      <c r="O13" s="5"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30">
    <mergeCell ref="AE1:AE2"/>
    <mergeCell ref="AF1:AF2"/>
    <mergeCell ref="Y1:Y2"/>
    <mergeCell ref="Z1:Z2"/>
    <mergeCell ref="AA1:AA2"/>
    <mergeCell ref="AB1:AB2"/>
    <mergeCell ref="AC1:AC2"/>
    <mergeCell ref="AD1:AD2"/>
    <mergeCell ref="X1:X2"/>
    <mergeCell ref="K1:K2"/>
    <mergeCell ref="L1:L2"/>
    <mergeCell ref="M1:M2"/>
    <mergeCell ref="N1:N2"/>
    <mergeCell ref="O1:O2"/>
    <mergeCell ref="R1:R2"/>
    <mergeCell ref="S1:S2"/>
    <mergeCell ref="T1:T2"/>
    <mergeCell ref="U1:U2"/>
    <mergeCell ref="V1:V2"/>
    <mergeCell ref="W1:W2"/>
    <mergeCell ref="C1:D1"/>
    <mergeCell ref="P1:Q1"/>
    <mergeCell ref="B1:B2"/>
    <mergeCell ref="A1:A2"/>
    <mergeCell ref="E1:E2"/>
    <mergeCell ref="F1:F2"/>
    <mergeCell ref="G1:G2"/>
    <mergeCell ref="H1:H2"/>
    <mergeCell ref="I1:I2"/>
    <mergeCell ref="J1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2018-10-18T18:45:44Z</dcterms:modified>
</cp:coreProperties>
</file>